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AAA812C5-26C7-48BE-9F0C-9CABB5D7A19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5" i="1" l="1"/>
  <c r="B74" i="1"/>
  <c r="E66" i="1" l="1"/>
  <c r="E50" i="1"/>
  <c r="E19" i="1"/>
  <c r="F15" i="1"/>
  <c r="E58" i="1" s="1"/>
  <c r="D68" i="1"/>
  <c r="D60" i="1"/>
  <c r="D52" i="1"/>
  <c r="D21" i="1"/>
  <c r="D69" i="1" l="1"/>
  <c r="D61" i="1"/>
  <c r="D53" i="1"/>
  <c r="F19" i="1"/>
  <c r="H19" i="1" s="1"/>
  <c r="F20" i="1"/>
  <c r="H20" i="1" s="1"/>
  <c r="F21" i="1"/>
  <c r="H21" i="1" s="1"/>
  <c r="F22" i="1"/>
  <c r="H22" i="1"/>
  <c r="I22" i="1" s="1"/>
  <c r="F25" i="1"/>
  <c r="I25" i="1" s="1"/>
  <c r="F26" i="1"/>
  <c r="I26" i="1" s="1"/>
  <c r="F27" i="1"/>
  <c r="I27" i="1" s="1"/>
  <c r="F28" i="1"/>
  <c r="I28" i="1" s="1"/>
  <c r="F35" i="1"/>
  <c r="I35" i="1" s="1"/>
  <c r="F36" i="1"/>
  <c r="I36" i="1" s="1"/>
  <c r="F37" i="1"/>
  <c r="I37" i="1"/>
  <c r="F38" i="1"/>
  <c r="I38" i="1" s="1"/>
  <c r="F43" i="1"/>
  <c r="I43" i="1" s="1"/>
  <c r="F44" i="1"/>
  <c r="I44" i="1" s="1"/>
  <c r="F45" i="1"/>
  <c r="I45" i="1" s="1"/>
  <c r="F46" i="1"/>
  <c r="I46" i="1" s="1"/>
  <c r="F50" i="1"/>
  <c r="H50" i="1" s="1"/>
  <c r="F51" i="1"/>
  <c r="H51" i="1" s="1"/>
  <c r="F52" i="1"/>
  <c r="H52" i="1" s="1"/>
  <c r="I52" i="1" s="1"/>
  <c r="C53" i="1"/>
  <c r="F58" i="1"/>
  <c r="H58" i="1" s="1"/>
  <c r="F59" i="1"/>
  <c r="H59" i="1" s="1"/>
  <c r="I59" i="1" s="1"/>
  <c r="F60" i="1"/>
  <c r="H60" i="1" s="1"/>
  <c r="C61" i="1"/>
  <c r="F61" i="1" s="1"/>
  <c r="H61" i="1" s="1"/>
  <c r="F66" i="1"/>
  <c r="H66" i="1" s="1"/>
  <c r="I66" i="1" s="1"/>
  <c r="F67" i="1"/>
  <c r="H67" i="1" s="1"/>
  <c r="F68" i="1"/>
  <c r="H68" i="1" s="1"/>
  <c r="C69" i="1"/>
  <c r="I68" i="1" l="1"/>
  <c r="I21" i="1"/>
  <c r="I39" i="1"/>
  <c r="I50" i="1"/>
  <c r="F69" i="1"/>
  <c r="H69" i="1" s="1"/>
  <c r="H70" i="1" s="1"/>
  <c r="F53" i="1"/>
  <c r="H53" i="1" s="1"/>
  <c r="H54" i="1" s="1"/>
  <c r="I58" i="1"/>
  <c r="H62" i="1"/>
  <c r="I51" i="1"/>
  <c r="I29" i="1"/>
  <c r="I47" i="1"/>
  <c r="I19" i="1"/>
  <c r="H30" i="1"/>
  <c r="I67" i="1"/>
  <c r="I61" i="1"/>
  <c r="I60" i="1"/>
  <c r="I20" i="1"/>
  <c r="I69" i="1" l="1"/>
  <c r="I70" i="1"/>
  <c r="I53" i="1"/>
  <c r="I54" i="1" s="1"/>
  <c r="I62" i="1"/>
  <c r="I23" i="1"/>
  <c r="I30" i="1"/>
  <c r="I74" i="1" l="1"/>
  <c r="B76" i="1"/>
  <c r="I75" i="1" l="1"/>
  <c r="I9" i="1" l="1"/>
  <c r="I8" i="1"/>
  <c r="I7" i="1"/>
  <c r="I6" i="1"/>
  <c r="I10" i="1" l="1"/>
</calcChain>
</file>

<file path=xl/sharedStrings.xml><?xml version="1.0" encoding="utf-8"?>
<sst xmlns="http://schemas.openxmlformats.org/spreadsheetml/2006/main" count="141" uniqueCount="46">
  <si>
    <t>jednostki miary</t>
  </si>
  <si>
    <t>ilość</t>
  </si>
  <si>
    <t>Wartość brutto (kol. 4*kol. 5)</t>
  </si>
  <si>
    <t>Paliwo gazowe</t>
  </si>
  <si>
    <t>kWh</t>
  </si>
  <si>
    <t>Opłata - abonament za sprzedaż paliwa gazowego</t>
  </si>
  <si>
    <t>m-c</t>
  </si>
  <si>
    <t>Opłata sieciowa zmienna</t>
  </si>
  <si>
    <t>kWh/h</t>
  </si>
  <si>
    <t>suma</t>
  </si>
  <si>
    <t>cena jednostowa</t>
  </si>
  <si>
    <t>wartość netto</t>
  </si>
  <si>
    <t>wartość VAT</t>
  </si>
  <si>
    <t>Wartość brutto</t>
  </si>
  <si>
    <t>lp</t>
  </si>
  <si>
    <t xml:space="preserve">Opłata sieciowa stała </t>
  </si>
  <si>
    <t>W-3.6 z akcyzą</t>
  </si>
  <si>
    <t>W-3.6</t>
  </si>
  <si>
    <t>W-5.1 ZW</t>
  </si>
  <si>
    <t>W-3.6 ZW</t>
  </si>
  <si>
    <t>W-4 ZW</t>
  </si>
  <si>
    <t>SUMA BRUTTO</t>
  </si>
  <si>
    <t>Ilość ppg</t>
  </si>
  <si>
    <t>suma gazu (kWh)</t>
  </si>
  <si>
    <t>suma netto</t>
  </si>
  <si>
    <t>W-4 PŁATNIK</t>
  </si>
  <si>
    <t>licznik x m-c</t>
  </si>
  <si>
    <t>ilość ppg</t>
  </si>
  <si>
    <t>moc zamówiona</t>
  </si>
  <si>
    <t>Stawka podatku Vat</t>
  </si>
  <si>
    <t>Kwota podatku Vat w zł</t>
  </si>
  <si>
    <t>Wartość brutto (kol. 6 + kol. 8)</t>
  </si>
  <si>
    <t>wartość netto (kol 3 x kol. 4 x kol. 5)</t>
  </si>
  <si>
    <t xml:space="preserve">Opłata - abonament za sprzedaż paliwa gazowego  </t>
  </si>
  <si>
    <t>Nazwa opłaty</t>
  </si>
  <si>
    <t>cena jednostkowa</t>
  </si>
  <si>
    <t>Opłata sieciowa stała (ilość jednostek = ilość godzin w trakcie trwania umowy x moc umowna)  365 x 24 x 459</t>
  </si>
  <si>
    <t>Załącznik nr 2a do SIWZ - kalkulator</t>
  </si>
  <si>
    <r>
      <t>Wykonawca</t>
    </r>
    <r>
      <rPr>
        <sz val="12"/>
        <color theme="1"/>
        <rFont val="Times New Roman"/>
        <family val="1"/>
        <charset val="238"/>
      </rPr>
      <t xml:space="preserve"> może skorzystać z przygotowanego przez </t>
    </r>
    <r>
      <rPr>
        <b/>
        <sz val="12"/>
        <color theme="1"/>
        <rFont val="Times New Roman"/>
        <family val="1"/>
        <charset val="238"/>
      </rPr>
      <t>Zamawiającego</t>
    </r>
    <r>
      <rPr>
        <sz val="12"/>
        <color theme="1"/>
        <rFont val="Times New Roman"/>
        <family val="1"/>
        <charset val="238"/>
      </rPr>
      <t xml:space="preserve"> kalkulatora stanowiącego </t>
    </r>
    <r>
      <rPr>
        <b/>
        <sz val="12"/>
        <color theme="1"/>
        <rFont val="Times New Roman"/>
        <family val="1"/>
        <charset val="238"/>
      </rPr>
      <t>Załącznik nr 2a do SIWZ</t>
    </r>
    <r>
      <rPr>
        <sz val="12"/>
        <color theme="1"/>
        <rFont val="Times New Roman"/>
        <family val="1"/>
        <charset val="238"/>
      </rPr>
      <t>, przy czym wyliczenia z kalkulatora nie stanowią podstawy do jakichkolwiek roszczeń Wykonawcy w stosunku do Zamawiającego i sam kalkulator nie stanowi załącznika do oferty.</t>
    </r>
  </si>
  <si>
    <t>Cena bez akcyzy</t>
  </si>
  <si>
    <t>Cena z akcyzą:</t>
  </si>
  <si>
    <t xml:space="preserve">„Kompleksowa dostawa gazu ziemnego wysokometanowego (grupa E) dla Gminy Koźmin Wielkopolski i jej jednostek organizacyjnych na 2020 rok”
</t>
  </si>
  <si>
    <t xml:space="preserve">akcyza: </t>
  </si>
  <si>
    <t>O/Poznań</t>
  </si>
  <si>
    <t xml:space="preserve">ilość jm. </t>
  </si>
  <si>
    <t>Paliwo gazowe - zamówienie podstawowe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</si>
</sst>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/>
    <xf numFmtId="0" fontId="0" fillId="0" borderId="0" xfId="0" applyFill="1" applyAlignment="1"/>
    <xf numFmtId="0" fontId="6" fillId="0" borderId="0" xfId="0" applyFont="1" applyAlignment="1"/>
    <xf numFmtId="4" fontId="4" fillId="0" borderId="0" xfId="0" applyNumberFormat="1" applyFont="1" applyAlignment="1"/>
    <xf numFmtId="3" fontId="4" fillId="0" borderId="0" xfId="0" applyNumberFormat="1" applyFont="1" applyAlignment="1"/>
    <xf numFmtId="167" fontId="4" fillId="0" borderId="0" xfId="0" applyNumberFormat="1" applyFont="1" applyAlignment="1"/>
    <xf numFmtId="4" fontId="6" fillId="0" borderId="0" xfId="0" applyNumberFormat="1" applyFont="1" applyAlignment="1"/>
    <xf numFmtId="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167" fontId="7" fillId="0" borderId="0" xfId="0" applyNumberFormat="1" applyFont="1" applyAlignment="1"/>
    <xf numFmtId="4" fontId="7" fillId="0" borderId="0" xfId="0" applyNumberFormat="1" applyFont="1" applyAlignment="1"/>
    <xf numFmtId="0" fontId="4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quotePrefix="1" applyFont="1" applyAlignment="1"/>
    <xf numFmtId="0" fontId="0" fillId="0" borderId="0" xfId="0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 applyAlignment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9" fontId="5" fillId="0" borderId="0" xfId="0" applyNumberFormat="1" applyFont="1" applyFill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/>
    </xf>
    <xf numFmtId="165" fontId="9" fillId="0" borderId="0" xfId="0" applyNumberFormat="1" applyFont="1" applyFill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tabSelected="1" topLeftCell="A66" workbookViewId="0">
      <selection activeCell="A57" sqref="A57:I57"/>
    </sheetView>
  </sheetViews>
  <sheetFormatPr defaultRowHeight="15" x14ac:dyDescent="0.25"/>
  <cols>
    <col min="1" max="1" width="42.42578125" style="3" customWidth="1"/>
    <col min="2" max="2" width="12.28515625" style="3" customWidth="1"/>
    <col min="3" max="3" width="7.7109375" style="3" customWidth="1"/>
    <col min="4" max="4" width="13.5703125" style="3" customWidth="1"/>
    <col min="5" max="5" width="13.85546875" style="3" customWidth="1"/>
    <col min="6" max="6" width="13.42578125" style="3" customWidth="1"/>
    <col min="7" max="7" width="12.28515625" style="3" customWidth="1"/>
    <col min="8" max="8" width="15" style="3" customWidth="1"/>
    <col min="9" max="9" width="13.85546875" style="3" customWidth="1"/>
    <col min="10" max="10" width="11.7109375" style="3" customWidth="1"/>
    <col min="11" max="11" width="38.42578125" style="50" customWidth="1"/>
    <col min="12" max="12" width="13.42578125" style="3" customWidth="1"/>
    <col min="13" max="13" width="9.140625" style="3"/>
    <col min="14" max="14" width="13" style="3" customWidth="1"/>
    <col min="15" max="15" width="12.140625" style="3" customWidth="1"/>
    <col min="16" max="16" width="11.85546875" style="3" customWidth="1"/>
    <col min="17" max="17" width="11.5703125" style="3" customWidth="1"/>
    <col min="18" max="18" width="12.28515625" style="3" customWidth="1"/>
    <col min="19" max="19" width="15.7109375" style="3" customWidth="1"/>
    <col min="20" max="16384" width="9.140625" style="3"/>
  </cols>
  <sheetData>
    <row r="1" spans="1:12" x14ac:dyDescent="0.25">
      <c r="A1" s="33"/>
      <c r="B1" s="33"/>
      <c r="C1" s="33"/>
      <c r="D1" s="33"/>
      <c r="E1" s="33"/>
      <c r="F1" s="33"/>
    </row>
    <row r="2" spans="1:12" x14ac:dyDescent="0.25">
      <c r="A2" s="33"/>
      <c r="B2" s="33"/>
      <c r="C2" s="33"/>
      <c r="D2" s="33"/>
      <c r="E2" s="33"/>
      <c r="F2" s="33"/>
      <c r="G2" s="54" t="s">
        <v>37</v>
      </c>
    </row>
    <row r="3" spans="1:12" ht="15" hidden="1" customHeight="1" x14ac:dyDescent="0.25">
      <c r="A3" s="1"/>
      <c r="B3" s="1"/>
      <c r="C3" s="1"/>
      <c r="D3" s="1"/>
      <c r="E3" s="1"/>
      <c r="F3" s="1"/>
      <c r="G3" s="25"/>
      <c r="H3" s="25"/>
      <c r="I3" s="2"/>
    </row>
    <row r="4" spans="1:12" ht="15" hidden="1" customHeight="1" x14ac:dyDescent="0.25">
      <c r="A4" s="4"/>
      <c r="B4" s="4"/>
      <c r="C4" s="5"/>
      <c r="D4" s="5"/>
      <c r="E4" s="4"/>
      <c r="F4" s="4"/>
      <c r="G4" s="4"/>
      <c r="H4" s="4"/>
      <c r="I4" s="4" t="s">
        <v>2</v>
      </c>
    </row>
    <row r="5" spans="1:12" ht="15" hidden="1" customHeight="1" x14ac:dyDescent="0.25">
      <c r="A5" s="4"/>
      <c r="B5" s="6"/>
      <c r="C5" s="41"/>
      <c r="D5" s="5"/>
      <c r="E5" s="4"/>
      <c r="F5" s="4"/>
      <c r="G5" s="4"/>
      <c r="H5" s="4"/>
      <c r="I5" s="4">
        <v>7</v>
      </c>
    </row>
    <row r="6" spans="1:12" ht="15" hidden="1" customHeight="1" x14ac:dyDescent="0.25">
      <c r="A6" s="31"/>
      <c r="B6" s="8"/>
      <c r="C6" s="8"/>
      <c r="D6" s="9"/>
      <c r="E6" s="10"/>
      <c r="F6" s="9"/>
      <c r="G6" s="9"/>
      <c r="H6" s="9"/>
      <c r="I6" s="9">
        <f>ROUND(F6*1.23,2)</f>
        <v>0</v>
      </c>
    </row>
    <row r="7" spans="1:12" ht="15" hidden="1" customHeight="1" x14ac:dyDescent="0.25">
      <c r="A7" s="31"/>
      <c r="B7" s="8"/>
      <c r="C7" s="8"/>
      <c r="D7" s="9"/>
      <c r="E7" s="11"/>
      <c r="F7" s="9"/>
      <c r="G7" s="9"/>
      <c r="H7" s="9"/>
      <c r="I7" s="9">
        <f t="shared" ref="I7:I9" si="0">ROUND(F7*1.23,2)</f>
        <v>0</v>
      </c>
    </row>
    <row r="8" spans="1:12" ht="15" hidden="1" customHeight="1" x14ac:dyDescent="0.25">
      <c r="A8" s="31"/>
      <c r="B8" s="8"/>
      <c r="C8" s="8"/>
      <c r="D8" s="9"/>
      <c r="E8" s="12"/>
      <c r="F8" s="9"/>
      <c r="G8" s="9"/>
      <c r="H8" s="9"/>
      <c r="I8" s="9">
        <f t="shared" si="0"/>
        <v>0</v>
      </c>
    </row>
    <row r="9" spans="1:12" ht="24" hidden="1" customHeight="1" x14ac:dyDescent="0.25">
      <c r="A9" s="29"/>
      <c r="B9" s="31"/>
      <c r="C9" s="40"/>
      <c r="D9" s="31"/>
      <c r="E9" s="12"/>
      <c r="F9" s="9"/>
      <c r="G9" s="9"/>
      <c r="H9" s="9"/>
      <c r="I9" s="9">
        <f t="shared" si="0"/>
        <v>0</v>
      </c>
    </row>
    <row r="10" spans="1:12" ht="15" hidden="1" customHeight="1" x14ac:dyDescent="0.25">
      <c r="A10" s="67"/>
      <c r="B10" s="67"/>
      <c r="C10" s="67"/>
      <c r="D10" s="67"/>
      <c r="E10" s="67"/>
      <c r="F10" s="67"/>
      <c r="G10" s="7"/>
      <c r="H10" s="47"/>
      <c r="I10" s="21">
        <f>SUM(I6:I9)</f>
        <v>0</v>
      </c>
    </row>
    <row r="11" spans="1:12" x14ac:dyDescent="0.25">
      <c r="A11" s="32"/>
      <c r="B11" s="1"/>
      <c r="C11" s="1"/>
      <c r="D11" s="1"/>
      <c r="E11" s="52"/>
      <c r="F11" s="52"/>
      <c r="G11" s="48"/>
      <c r="H11" s="48"/>
      <c r="I11" s="14"/>
    </row>
    <row r="12" spans="1:12" x14ac:dyDescent="0.25">
      <c r="A12" s="32"/>
      <c r="B12" s="1"/>
      <c r="C12" s="1"/>
      <c r="D12" s="1"/>
      <c r="E12" s="1"/>
      <c r="F12" s="1"/>
      <c r="G12" s="48"/>
      <c r="H12" s="48"/>
      <c r="I12" s="14"/>
    </row>
    <row r="13" spans="1:12" ht="32.25" customHeight="1" x14ac:dyDescent="0.25">
      <c r="A13" s="68" t="s">
        <v>41</v>
      </c>
      <c r="B13" s="69"/>
      <c r="C13" s="69"/>
      <c r="D13" s="69"/>
      <c r="E13" s="69"/>
      <c r="F13" s="69"/>
      <c r="G13" s="69"/>
      <c r="H13" s="69"/>
      <c r="I13" s="69"/>
    </row>
    <row r="14" spans="1:12" s="34" customFormat="1" x14ac:dyDescent="0.25">
      <c r="A14" s="60"/>
      <c r="B14" s="60"/>
      <c r="C14" s="60"/>
      <c r="D14" s="60"/>
      <c r="E14" s="64" t="s">
        <v>39</v>
      </c>
      <c r="F14" s="65"/>
      <c r="G14" s="60" t="s">
        <v>42</v>
      </c>
      <c r="H14" s="60">
        <v>3.62E-3</v>
      </c>
      <c r="I14" s="60"/>
      <c r="K14" s="61"/>
      <c r="L14" s="62"/>
    </row>
    <row r="15" spans="1:12" x14ac:dyDescent="0.25">
      <c r="B15" s="32"/>
      <c r="C15" s="1"/>
      <c r="D15" s="1"/>
      <c r="E15" s="64" t="s">
        <v>40</v>
      </c>
      <c r="F15" s="65">
        <f>F14+H14</f>
        <v>3.62E-3</v>
      </c>
      <c r="G15" s="1"/>
      <c r="H15" s="13"/>
      <c r="I15" s="13"/>
      <c r="J15" s="14"/>
      <c r="K15" s="3"/>
    </row>
    <row r="16" spans="1:12" x14ac:dyDescent="0.25">
      <c r="A16" s="63">
        <v>1</v>
      </c>
      <c r="B16" s="1"/>
      <c r="C16" s="1"/>
      <c r="D16" s="1"/>
      <c r="E16" s="1"/>
      <c r="F16" s="1"/>
      <c r="G16" s="15"/>
      <c r="H16" s="16" t="s">
        <v>18</v>
      </c>
      <c r="I16" s="16" t="s">
        <v>43</v>
      </c>
      <c r="J16" s="16"/>
      <c r="K16" s="3"/>
    </row>
    <row r="17" spans="1:11" ht="36" x14ac:dyDescent="0.25">
      <c r="A17" s="4" t="s">
        <v>34</v>
      </c>
      <c r="B17" s="4" t="s">
        <v>0</v>
      </c>
      <c r="C17" s="5" t="s">
        <v>27</v>
      </c>
      <c r="D17" s="53" t="s">
        <v>44</v>
      </c>
      <c r="E17" s="4" t="s">
        <v>35</v>
      </c>
      <c r="F17" s="29" t="s">
        <v>32</v>
      </c>
      <c r="G17" s="29" t="s">
        <v>29</v>
      </c>
      <c r="H17" s="29" t="s">
        <v>30</v>
      </c>
      <c r="I17" s="29" t="s">
        <v>31</v>
      </c>
      <c r="K17" s="3"/>
    </row>
    <row r="18" spans="1:11" x14ac:dyDescent="0.25">
      <c r="A18" s="55">
        <v>1</v>
      </c>
      <c r="B18" s="56">
        <v>2</v>
      </c>
      <c r="C18" s="57">
        <v>3</v>
      </c>
      <c r="D18" s="58">
        <v>4</v>
      </c>
      <c r="E18" s="55">
        <v>5</v>
      </c>
      <c r="F18" s="59">
        <v>6</v>
      </c>
      <c r="G18" s="59">
        <v>7</v>
      </c>
      <c r="H18" s="59">
        <v>8</v>
      </c>
      <c r="I18" s="59">
        <v>9</v>
      </c>
      <c r="K18" s="3"/>
    </row>
    <row r="19" spans="1:11" x14ac:dyDescent="0.25">
      <c r="A19" s="4" t="s">
        <v>45</v>
      </c>
      <c r="B19" s="6" t="s">
        <v>4</v>
      </c>
      <c r="C19" s="6">
        <v>1</v>
      </c>
      <c r="D19" s="17">
        <v>809677</v>
      </c>
      <c r="E19" s="10">
        <f>F14</f>
        <v>0</v>
      </c>
      <c r="F19" s="9">
        <f>ROUND(D19*E19,2)</f>
        <v>0</v>
      </c>
      <c r="G19" s="9">
        <v>23</v>
      </c>
      <c r="H19" s="9">
        <f t="shared" ref="H19:H22" si="1">ROUND(F19*0.23,2)</f>
        <v>0</v>
      </c>
      <c r="I19" s="9">
        <f t="shared" ref="I19:I22" si="2">F19+H19</f>
        <v>0</v>
      </c>
      <c r="K19" s="3"/>
    </row>
    <row r="20" spans="1:11" x14ac:dyDescent="0.25">
      <c r="A20" s="4" t="s">
        <v>33</v>
      </c>
      <c r="B20" s="6" t="s">
        <v>26</v>
      </c>
      <c r="C20" s="6">
        <v>2</v>
      </c>
      <c r="D20" s="9">
        <v>12</v>
      </c>
      <c r="E20" s="18"/>
      <c r="F20" s="9">
        <f>ROUND(C20*D20*E20,2)</f>
        <v>0</v>
      </c>
      <c r="G20" s="9">
        <v>23</v>
      </c>
      <c r="H20" s="9">
        <f t="shared" si="1"/>
        <v>0</v>
      </c>
      <c r="I20" s="9">
        <f t="shared" si="2"/>
        <v>0</v>
      </c>
      <c r="K20" s="3"/>
    </row>
    <row r="21" spans="1:11" x14ac:dyDescent="0.25">
      <c r="A21" s="4" t="s">
        <v>7</v>
      </c>
      <c r="B21" s="6" t="s">
        <v>4</v>
      </c>
      <c r="C21" s="6">
        <v>1</v>
      </c>
      <c r="D21" s="17">
        <f>D19</f>
        <v>809677</v>
      </c>
      <c r="E21" s="19">
        <v>1.8800000000000001E-2</v>
      </c>
      <c r="F21" s="9">
        <f>ROUND(D21*E21,2)</f>
        <v>15221.93</v>
      </c>
      <c r="G21" s="9">
        <v>23</v>
      </c>
      <c r="H21" s="9">
        <f t="shared" si="1"/>
        <v>3501.04</v>
      </c>
      <c r="I21" s="9">
        <f t="shared" si="2"/>
        <v>18722.97</v>
      </c>
      <c r="K21" s="3"/>
    </row>
    <row r="22" spans="1:11" ht="30.75" customHeight="1" x14ac:dyDescent="0.25">
      <c r="A22" s="30" t="s">
        <v>36</v>
      </c>
      <c r="B22" s="6" t="s">
        <v>8</v>
      </c>
      <c r="C22" s="6">
        <v>1</v>
      </c>
      <c r="D22" s="17">
        <v>4020840</v>
      </c>
      <c r="E22" s="66">
        <v>4.5999999999999999E-3</v>
      </c>
      <c r="F22" s="9">
        <f t="shared" ref="F22" si="3">ROUND(D22*E22,2)</f>
        <v>18495.86</v>
      </c>
      <c r="G22" s="9">
        <v>23</v>
      </c>
      <c r="H22" s="9">
        <f t="shared" si="1"/>
        <v>4254.05</v>
      </c>
      <c r="I22" s="9">
        <f t="shared" si="2"/>
        <v>22749.91</v>
      </c>
      <c r="K22" s="3"/>
    </row>
    <row r="23" spans="1:11" ht="15" hidden="1" customHeight="1" x14ac:dyDescent="0.25">
      <c r="A23" s="1"/>
      <c r="B23" s="1"/>
      <c r="C23" s="1"/>
      <c r="D23" s="1"/>
      <c r="E23" s="1"/>
      <c r="F23" s="15"/>
      <c r="G23" s="51" t="s">
        <v>9</v>
      </c>
      <c r="H23" s="51"/>
      <c r="I23" s="22">
        <f>SUM(I19:I22)</f>
        <v>41472.880000000005</v>
      </c>
      <c r="K23" s="3"/>
    </row>
    <row r="24" spans="1:11" ht="15" hidden="1" customHeight="1" x14ac:dyDescent="0.25">
      <c r="A24" s="4" t="s">
        <v>14</v>
      </c>
      <c r="B24" s="4" t="s">
        <v>0</v>
      </c>
      <c r="C24" s="5"/>
      <c r="D24" s="5" t="s">
        <v>1</v>
      </c>
      <c r="E24" s="4" t="s">
        <v>10</v>
      </c>
      <c r="F24" s="51" t="s">
        <v>11</v>
      </c>
      <c r="G24" s="51" t="s">
        <v>12</v>
      </c>
      <c r="H24" s="51"/>
      <c r="I24" s="51" t="s">
        <v>13</v>
      </c>
      <c r="K24" s="3"/>
    </row>
    <row r="25" spans="1:11" ht="15" hidden="1" customHeight="1" x14ac:dyDescent="0.25">
      <c r="A25" s="4" t="s">
        <v>3</v>
      </c>
      <c r="B25" s="6" t="s">
        <v>4</v>
      </c>
      <c r="C25" s="6"/>
      <c r="D25" s="17"/>
      <c r="E25" s="10">
        <v>0.10847</v>
      </c>
      <c r="F25" s="9">
        <f>ROUND(D25*E25,2)</f>
        <v>0</v>
      </c>
      <c r="G25" s="9">
        <v>23</v>
      </c>
      <c r="H25" s="9"/>
      <c r="I25" s="9">
        <f>ROUND(F25*1.23,2)</f>
        <v>0</v>
      </c>
      <c r="K25" s="3"/>
    </row>
    <row r="26" spans="1:11" ht="15" hidden="1" customHeight="1" x14ac:dyDescent="0.25">
      <c r="A26" s="4" t="s">
        <v>5</v>
      </c>
      <c r="B26" s="6" t="s">
        <v>6</v>
      </c>
      <c r="C26" s="6"/>
      <c r="D26" s="9"/>
      <c r="E26" s="18">
        <v>15.85</v>
      </c>
      <c r="F26" s="9">
        <f t="shared" ref="F26:F28" si="4">ROUND(D26*E26,2)</f>
        <v>0</v>
      </c>
      <c r="G26" s="9">
        <v>23</v>
      </c>
      <c r="H26" s="9"/>
      <c r="I26" s="9">
        <f t="shared" ref="I26:I28" si="5">ROUND(F26*1.23,2)</f>
        <v>0</v>
      </c>
      <c r="K26" s="3"/>
    </row>
    <row r="27" spans="1:11" ht="15" hidden="1" customHeight="1" x14ac:dyDescent="0.25">
      <c r="A27" s="4" t="s">
        <v>7</v>
      </c>
      <c r="B27" s="6" t="s">
        <v>4</v>
      </c>
      <c r="C27" s="6"/>
      <c r="D27" s="17"/>
      <c r="E27" s="19">
        <v>3.3599999999999998E-2</v>
      </c>
      <c r="F27" s="9">
        <f t="shared" si="4"/>
        <v>0</v>
      </c>
      <c r="G27" s="9">
        <v>23</v>
      </c>
      <c r="H27" s="9"/>
      <c r="I27" s="9">
        <f t="shared" si="5"/>
        <v>0</v>
      </c>
      <c r="K27" s="3"/>
    </row>
    <row r="28" spans="1:11" ht="15" hidden="1" customHeight="1" x14ac:dyDescent="0.25">
      <c r="A28" s="4" t="s">
        <v>15</v>
      </c>
      <c r="B28" s="6" t="s">
        <v>8</v>
      </c>
      <c r="C28" s="6"/>
      <c r="D28" s="9"/>
      <c r="E28" s="19">
        <v>173.62</v>
      </c>
      <c r="F28" s="9">
        <f t="shared" si="4"/>
        <v>0</v>
      </c>
      <c r="G28" s="9">
        <v>23</v>
      </c>
      <c r="H28" s="9"/>
      <c r="I28" s="9">
        <f t="shared" si="5"/>
        <v>0</v>
      </c>
      <c r="K28" s="3"/>
    </row>
    <row r="29" spans="1:11" ht="15" hidden="1" customHeight="1" x14ac:dyDescent="0.25">
      <c r="A29" s="1"/>
      <c r="B29" s="1"/>
      <c r="C29" s="1"/>
      <c r="D29" s="1"/>
      <c r="E29" s="1"/>
      <c r="F29" s="15"/>
      <c r="G29" s="51" t="s">
        <v>9</v>
      </c>
      <c r="H29" s="51"/>
      <c r="I29" s="22">
        <f>SUM(I25:I28)</f>
        <v>0</v>
      </c>
      <c r="K29" s="3"/>
    </row>
    <row r="30" spans="1:11" x14ac:dyDescent="0.25">
      <c r="A30" s="1"/>
      <c r="B30" s="1"/>
      <c r="C30" s="1"/>
      <c r="D30" s="1"/>
      <c r="E30" s="1"/>
      <c r="F30" s="15"/>
      <c r="G30" s="51" t="s">
        <v>9</v>
      </c>
      <c r="H30" s="51">
        <f>SUM(H19:H29)</f>
        <v>7755.09</v>
      </c>
      <c r="I30" s="22">
        <f>SUM(I19:I22)</f>
        <v>41472.880000000005</v>
      </c>
      <c r="K30" s="3"/>
    </row>
    <row r="31" spans="1:11" x14ac:dyDescent="0.25">
      <c r="A31" s="1"/>
      <c r="B31" s="1"/>
      <c r="C31" s="1"/>
      <c r="D31" s="1"/>
      <c r="E31" s="1"/>
      <c r="F31" s="15"/>
      <c r="G31" s="20"/>
      <c r="H31" s="20"/>
      <c r="I31" s="20"/>
      <c r="K31" s="3"/>
    </row>
    <row r="32" spans="1:11" x14ac:dyDescent="0.25">
      <c r="A32" s="1"/>
      <c r="B32" s="1"/>
      <c r="C32" s="1"/>
      <c r="D32" s="1"/>
      <c r="E32" s="1"/>
      <c r="F32" s="15"/>
      <c r="G32" s="20"/>
      <c r="H32" s="20"/>
      <c r="I32" s="14"/>
      <c r="K32" s="3"/>
    </row>
    <row r="33" spans="1:11" ht="15" hidden="1" customHeight="1" x14ac:dyDescent="0.25">
      <c r="A33" s="1">
        <v>6</v>
      </c>
      <c r="B33" s="1"/>
      <c r="C33" s="1"/>
      <c r="D33" s="1"/>
      <c r="E33" s="1"/>
      <c r="F33" s="15"/>
      <c r="G33" s="26" t="s">
        <v>16</v>
      </c>
      <c r="H33" s="26"/>
      <c r="I33" s="16"/>
      <c r="K33" s="3"/>
    </row>
    <row r="34" spans="1:11" ht="15" hidden="1" customHeight="1" x14ac:dyDescent="0.25">
      <c r="A34" s="4" t="s">
        <v>14</v>
      </c>
      <c r="B34" s="4" t="s">
        <v>0</v>
      </c>
      <c r="C34" s="5"/>
      <c r="D34" s="5" t="s">
        <v>1</v>
      </c>
      <c r="E34" s="4" t="s">
        <v>10</v>
      </c>
      <c r="F34" s="51" t="s">
        <v>11</v>
      </c>
      <c r="G34" s="51" t="s">
        <v>12</v>
      </c>
      <c r="H34" s="51"/>
      <c r="I34" s="51" t="s">
        <v>13</v>
      </c>
      <c r="K34" s="3"/>
    </row>
    <row r="35" spans="1:11" ht="15" hidden="1" customHeight="1" x14ac:dyDescent="0.25">
      <c r="A35" s="4" t="s">
        <v>3</v>
      </c>
      <c r="B35" s="6" t="s">
        <v>4</v>
      </c>
      <c r="C35" s="6"/>
      <c r="D35" s="17"/>
      <c r="E35" s="10">
        <v>0.10847</v>
      </c>
      <c r="F35" s="9">
        <f>ROUND(D35*E35,2)</f>
        <v>0</v>
      </c>
      <c r="G35" s="9">
        <v>23</v>
      </c>
      <c r="H35" s="9"/>
      <c r="I35" s="9">
        <f>ROUND(F35*1.23,2)</f>
        <v>0</v>
      </c>
      <c r="K35" s="3"/>
    </row>
    <row r="36" spans="1:11" ht="15" hidden="1" customHeight="1" x14ac:dyDescent="0.25">
      <c r="A36" s="4" t="s">
        <v>5</v>
      </c>
      <c r="B36" s="6" t="s">
        <v>6</v>
      </c>
      <c r="C36" s="6"/>
      <c r="D36" s="9"/>
      <c r="E36" s="18">
        <v>6.28</v>
      </c>
      <c r="F36" s="9">
        <f t="shared" ref="F36:F38" si="6">ROUND(D36*E36,2)</f>
        <v>0</v>
      </c>
      <c r="G36" s="9">
        <v>23</v>
      </c>
      <c r="H36" s="9"/>
      <c r="I36" s="9">
        <f t="shared" ref="I36:I38" si="7">ROUND(F36*1.23,2)</f>
        <v>0</v>
      </c>
      <c r="K36" s="3"/>
    </row>
    <row r="37" spans="1:11" ht="15" hidden="1" customHeight="1" x14ac:dyDescent="0.25">
      <c r="A37" s="4" t="s">
        <v>7</v>
      </c>
      <c r="B37" s="6" t="s">
        <v>4</v>
      </c>
      <c r="C37" s="6"/>
      <c r="D37" s="17"/>
      <c r="E37" s="19">
        <v>3.4930000000000003E-2</v>
      </c>
      <c r="F37" s="9">
        <f t="shared" si="6"/>
        <v>0</v>
      </c>
      <c r="G37" s="9">
        <v>23</v>
      </c>
      <c r="H37" s="9"/>
      <c r="I37" s="9">
        <f t="shared" si="7"/>
        <v>0</v>
      </c>
      <c r="K37" s="3"/>
    </row>
    <row r="38" spans="1:11" ht="15" hidden="1" customHeight="1" x14ac:dyDescent="0.25">
      <c r="A38" s="4" t="s">
        <v>15</v>
      </c>
      <c r="B38" s="6" t="s">
        <v>8</v>
      </c>
      <c r="C38" s="6"/>
      <c r="D38" s="51"/>
      <c r="E38" s="19">
        <v>31.37</v>
      </c>
      <c r="F38" s="9">
        <f t="shared" si="6"/>
        <v>0</v>
      </c>
      <c r="G38" s="9">
        <v>23</v>
      </c>
      <c r="H38" s="9"/>
      <c r="I38" s="9">
        <f t="shared" si="7"/>
        <v>0</v>
      </c>
      <c r="K38" s="3"/>
    </row>
    <row r="39" spans="1:11" ht="15" hidden="1" customHeight="1" x14ac:dyDescent="0.25">
      <c r="A39" s="1"/>
      <c r="B39" s="1"/>
      <c r="C39" s="1"/>
      <c r="D39" s="1"/>
      <c r="E39" s="1"/>
      <c r="F39" s="15"/>
      <c r="G39" s="51" t="s">
        <v>9</v>
      </c>
      <c r="H39" s="51"/>
      <c r="I39" s="22">
        <f>SUM(I35:I38)</f>
        <v>0</v>
      </c>
      <c r="K39" s="3"/>
    </row>
    <row r="40" spans="1:11" ht="15" hidden="1" customHeight="1" x14ac:dyDescent="0.25">
      <c r="A40" s="1"/>
      <c r="B40" s="1"/>
      <c r="C40" s="1"/>
      <c r="D40" s="1"/>
      <c r="E40" s="1"/>
      <c r="F40" s="15"/>
      <c r="G40" s="20"/>
      <c r="H40" s="20"/>
      <c r="I40" s="20"/>
      <c r="K40" s="3"/>
    </row>
    <row r="41" spans="1:11" ht="15" hidden="1" customHeight="1" x14ac:dyDescent="0.25">
      <c r="A41" s="1">
        <v>7</v>
      </c>
      <c r="B41" s="1"/>
      <c r="C41" s="1"/>
      <c r="D41" s="1"/>
      <c r="E41" s="1"/>
      <c r="F41" s="15"/>
      <c r="G41" s="26" t="s">
        <v>19</v>
      </c>
      <c r="H41" s="26"/>
      <c r="I41" s="16" t="s">
        <v>17</v>
      </c>
      <c r="K41" s="3"/>
    </row>
    <row r="42" spans="1:11" ht="15" hidden="1" customHeight="1" x14ac:dyDescent="0.25">
      <c r="A42" s="4" t="s">
        <v>14</v>
      </c>
      <c r="B42" s="4" t="s">
        <v>0</v>
      </c>
      <c r="C42" s="5"/>
      <c r="D42" s="5" t="s">
        <v>1</v>
      </c>
      <c r="E42" s="4" t="s">
        <v>10</v>
      </c>
      <c r="F42" s="51" t="s">
        <v>11</v>
      </c>
      <c r="G42" s="51" t="s">
        <v>12</v>
      </c>
      <c r="H42" s="51"/>
      <c r="I42" s="51" t="s">
        <v>13</v>
      </c>
      <c r="K42" s="3"/>
    </row>
    <row r="43" spans="1:11" ht="15" hidden="1" customHeight="1" x14ac:dyDescent="0.25">
      <c r="A43" s="4" t="s">
        <v>3</v>
      </c>
      <c r="B43" s="6" t="s">
        <v>4</v>
      </c>
      <c r="C43" s="6"/>
      <c r="D43" s="17"/>
      <c r="E43" s="10">
        <v>0.10485</v>
      </c>
      <c r="F43" s="9">
        <f>ROUND(D43*E43,2)</f>
        <v>0</v>
      </c>
      <c r="G43" s="9">
        <v>23</v>
      </c>
      <c r="H43" s="9"/>
      <c r="I43" s="9">
        <f>ROUND(F43*1.23,2)</f>
        <v>0</v>
      </c>
      <c r="K43" s="3"/>
    </row>
    <row r="44" spans="1:11" ht="15" hidden="1" customHeight="1" x14ac:dyDescent="0.25">
      <c r="A44" s="4" t="s">
        <v>5</v>
      </c>
      <c r="B44" s="6" t="s">
        <v>6</v>
      </c>
      <c r="C44" s="6"/>
      <c r="D44" s="9"/>
      <c r="E44" s="18">
        <v>6.28</v>
      </c>
      <c r="F44" s="9">
        <f t="shared" ref="F44:F46" si="8">ROUND(D44*E44,2)</f>
        <v>0</v>
      </c>
      <c r="G44" s="9">
        <v>23</v>
      </c>
      <c r="H44" s="9"/>
      <c r="I44" s="9">
        <f t="shared" ref="I44:I46" si="9">ROUND(F44*1.23,2)</f>
        <v>0</v>
      </c>
      <c r="K44" s="3"/>
    </row>
    <row r="45" spans="1:11" ht="15" hidden="1" customHeight="1" x14ac:dyDescent="0.25">
      <c r="A45" s="4" t="s">
        <v>7</v>
      </c>
      <c r="B45" s="6" t="s">
        <v>4</v>
      </c>
      <c r="C45" s="6"/>
      <c r="D45" s="17"/>
      <c r="E45" s="19">
        <v>3.4930000000000003E-2</v>
      </c>
      <c r="F45" s="9">
        <f t="shared" si="8"/>
        <v>0</v>
      </c>
      <c r="G45" s="9">
        <v>23</v>
      </c>
      <c r="H45" s="9"/>
      <c r="I45" s="9">
        <f t="shared" si="9"/>
        <v>0</v>
      </c>
      <c r="K45" s="3"/>
    </row>
    <row r="46" spans="1:11" ht="15" hidden="1" customHeight="1" x14ac:dyDescent="0.25">
      <c r="A46" s="4" t="s">
        <v>15</v>
      </c>
      <c r="B46" s="6" t="s">
        <v>8</v>
      </c>
      <c r="C46" s="6"/>
      <c r="D46" s="51"/>
      <c r="E46" s="19">
        <v>31.37</v>
      </c>
      <c r="F46" s="9">
        <f t="shared" si="8"/>
        <v>0</v>
      </c>
      <c r="G46" s="9">
        <v>23</v>
      </c>
      <c r="H46" s="9"/>
      <c r="I46" s="9">
        <f t="shared" si="9"/>
        <v>0</v>
      </c>
      <c r="K46" s="3"/>
    </row>
    <row r="47" spans="1:11" ht="15" hidden="1" customHeight="1" x14ac:dyDescent="0.25">
      <c r="A47" s="1"/>
      <c r="B47" s="23"/>
      <c r="C47" s="23"/>
      <c r="D47" s="24"/>
      <c r="E47" s="1"/>
      <c r="F47" s="15"/>
      <c r="G47" s="51" t="s">
        <v>9</v>
      </c>
      <c r="H47" s="51"/>
      <c r="I47" s="22">
        <f>SUM(I43:I46)</f>
        <v>0</v>
      </c>
      <c r="K47" s="3"/>
    </row>
    <row r="48" spans="1:11" x14ac:dyDescent="0.25">
      <c r="A48" s="1">
        <v>2</v>
      </c>
      <c r="B48" s="1"/>
      <c r="C48" s="1"/>
      <c r="D48" s="1"/>
      <c r="E48" s="1"/>
      <c r="F48" s="15"/>
      <c r="G48" s="16"/>
      <c r="H48" s="16" t="s">
        <v>20</v>
      </c>
      <c r="I48" s="16"/>
      <c r="K48" s="3"/>
    </row>
    <row r="49" spans="1:11" ht="36" x14ac:dyDescent="0.25">
      <c r="A49" s="4" t="s">
        <v>34</v>
      </c>
      <c r="B49" s="4" t="s">
        <v>0</v>
      </c>
      <c r="C49" s="5" t="s">
        <v>27</v>
      </c>
      <c r="D49" s="53" t="s">
        <v>44</v>
      </c>
      <c r="E49" s="4" t="s">
        <v>35</v>
      </c>
      <c r="F49" s="29" t="s">
        <v>32</v>
      </c>
      <c r="G49" s="29" t="s">
        <v>29</v>
      </c>
      <c r="H49" s="29" t="s">
        <v>30</v>
      </c>
      <c r="I49" s="29" t="s">
        <v>31</v>
      </c>
      <c r="K49" s="3"/>
    </row>
    <row r="50" spans="1:11" x14ac:dyDescent="0.25">
      <c r="A50" s="4" t="s">
        <v>45</v>
      </c>
      <c r="B50" s="6" t="s">
        <v>4</v>
      </c>
      <c r="C50" s="6">
        <v>1</v>
      </c>
      <c r="D50" s="17">
        <v>250116</v>
      </c>
      <c r="E50" s="10">
        <f>F14</f>
        <v>0</v>
      </c>
      <c r="F50" s="9">
        <f>ROUND(D50*E50,2)</f>
        <v>0</v>
      </c>
      <c r="G50" s="9">
        <v>23</v>
      </c>
      <c r="H50" s="9">
        <f t="shared" ref="H50:H53" si="10">ROUND(F50*0.23,2)</f>
        <v>0</v>
      </c>
      <c r="I50" s="9">
        <f t="shared" ref="I50:I53" si="11">F50+H50</f>
        <v>0</v>
      </c>
      <c r="K50" s="3"/>
    </row>
    <row r="51" spans="1:11" x14ac:dyDescent="0.25">
      <c r="A51" s="4" t="s">
        <v>5</v>
      </c>
      <c r="B51" s="6" t="s">
        <v>26</v>
      </c>
      <c r="C51" s="6">
        <v>2</v>
      </c>
      <c r="D51" s="9">
        <v>12</v>
      </c>
      <c r="E51" s="18"/>
      <c r="F51" s="9">
        <f>ROUND(C51*D51*E51,2)</f>
        <v>0</v>
      </c>
      <c r="G51" s="9">
        <v>23</v>
      </c>
      <c r="H51" s="9">
        <f t="shared" si="10"/>
        <v>0</v>
      </c>
      <c r="I51" s="9">
        <f t="shared" si="11"/>
        <v>0</v>
      </c>
      <c r="K51" s="3"/>
    </row>
    <row r="52" spans="1:11" x14ac:dyDescent="0.25">
      <c r="A52" s="4" t="s">
        <v>7</v>
      </c>
      <c r="B52" s="6" t="s">
        <v>4</v>
      </c>
      <c r="C52" s="6">
        <v>1</v>
      </c>
      <c r="D52" s="17">
        <f>D50</f>
        <v>250116</v>
      </c>
      <c r="E52" s="19">
        <v>3.0939999999999999E-2</v>
      </c>
      <c r="F52" s="9">
        <f t="shared" ref="F52" si="12">ROUND(D52*E52,2)</f>
        <v>7738.59</v>
      </c>
      <c r="G52" s="9">
        <v>23</v>
      </c>
      <c r="H52" s="9">
        <f t="shared" si="10"/>
        <v>1779.88</v>
      </c>
      <c r="I52" s="9">
        <f t="shared" si="11"/>
        <v>9518.4700000000012</v>
      </c>
      <c r="K52" s="3"/>
    </row>
    <row r="53" spans="1:11" x14ac:dyDescent="0.25">
      <c r="A53" s="4" t="s">
        <v>15</v>
      </c>
      <c r="B53" s="6" t="s">
        <v>26</v>
      </c>
      <c r="C53" s="6">
        <f>C51</f>
        <v>2</v>
      </c>
      <c r="D53" s="9">
        <f>D51</f>
        <v>12</v>
      </c>
      <c r="E53" s="19">
        <v>161.01</v>
      </c>
      <c r="F53" s="9">
        <f>ROUND(C53*D53*E53,2)</f>
        <v>3864.24</v>
      </c>
      <c r="G53" s="9">
        <v>23</v>
      </c>
      <c r="H53" s="9">
        <f t="shared" si="10"/>
        <v>888.78</v>
      </c>
      <c r="I53" s="9">
        <f t="shared" si="11"/>
        <v>4753.0199999999995</v>
      </c>
      <c r="K53" s="3"/>
    </row>
    <row r="54" spans="1:11" x14ac:dyDescent="0.25">
      <c r="A54" s="1"/>
      <c r="B54" s="1"/>
      <c r="C54" s="1"/>
      <c r="D54" s="1"/>
      <c r="E54" s="1"/>
      <c r="F54" s="15"/>
      <c r="G54" s="51" t="s">
        <v>9</v>
      </c>
      <c r="H54" s="51">
        <f>SUM(H50:H53)</f>
        <v>2668.66</v>
      </c>
      <c r="I54" s="22">
        <f>SUM(I50:I53)</f>
        <v>14271.490000000002</v>
      </c>
      <c r="K54" s="3"/>
    </row>
    <row r="55" spans="1:11" x14ac:dyDescent="0.25">
      <c r="A55" s="1"/>
      <c r="B55" s="1"/>
      <c r="C55" s="1"/>
      <c r="D55" s="1"/>
      <c r="E55" s="1"/>
      <c r="F55" s="15"/>
      <c r="G55" s="20"/>
      <c r="H55" s="20"/>
      <c r="I55" s="20"/>
      <c r="K55" s="3"/>
    </row>
    <row r="56" spans="1:11" x14ac:dyDescent="0.25">
      <c r="A56" s="1">
        <v>3</v>
      </c>
      <c r="B56" s="1"/>
      <c r="C56" s="1"/>
      <c r="D56" s="1"/>
      <c r="E56" s="1"/>
      <c r="F56" s="15"/>
      <c r="G56" s="16"/>
      <c r="H56" s="16" t="s">
        <v>25</v>
      </c>
      <c r="I56" s="16"/>
      <c r="K56" s="3"/>
    </row>
    <row r="57" spans="1:11" ht="36" x14ac:dyDescent="0.25">
      <c r="A57" s="4" t="s">
        <v>34</v>
      </c>
      <c r="B57" s="4" t="s">
        <v>0</v>
      </c>
      <c r="C57" s="5" t="s">
        <v>27</v>
      </c>
      <c r="D57" s="53" t="s">
        <v>44</v>
      </c>
      <c r="E57" s="4" t="s">
        <v>35</v>
      </c>
      <c r="F57" s="29" t="s">
        <v>32</v>
      </c>
      <c r="G57" s="29" t="s">
        <v>29</v>
      </c>
      <c r="H57" s="29" t="s">
        <v>30</v>
      </c>
      <c r="I57" s="29" t="s">
        <v>31</v>
      </c>
      <c r="K57" s="3"/>
    </row>
    <row r="58" spans="1:11" x14ac:dyDescent="0.25">
      <c r="A58" s="4" t="s">
        <v>45</v>
      </c>
      <c r="B58" s="6" t="s">
        <v>4</v>
      </c>
      <c r="C58" s="6">
        <v>1</v>
      </c>
      <c r="D58" s="17">
        <v>106698</v>
      </c>
      <c r="E58" s="10">
        <f>F15</f>
        <v>3.62E-3</v>
      </c>
      <c r="F58" s="9">
        <f>ROUND(D58*E58,2)</f>
        <v>386.25</v>
      </c>
      <c r="G58" s="9">
        <v>23</v>
      </c>
      <c r="H58" s="9">
        <f t="shared" ref="H58:H61" si="13">ROUND(F58*0.23,2)</f>
        <v>88.84</v>
      </c>
      <c r="I58" s="9">
        <f t="shared" ref="I58:I61" si="14">F58+H58</f>
        <v>475.09000000000003</v>
      </c>
      <c r="K58" s="3"/>
    </row>
    <row r="59" spans="1:11" x14ac:dyDescent="0.25">
      <c r="A59" s="4" t="s">
        <v>5</v>
      </c>
      <c r="B59" s="6" t="s">
        <v>26</v>
      </c>
      <c r="C59" s="6">
        <v>1</v>
      </c>
      <c r="D59" s="9">
        <v>12</v>
      </c>
      <c r="E59" s="18"/>
      <c r="F59" s="9">
        <f>ROUND(C59*D59*E59,2)</f>
        <v>0</v>
      </c>
      <c r="G59" s="9">
        <v>23</v>
      </c>
      <c r="H59" s="9">
        <f t="shared" si="13"/>
        <v>0</v>
      </c>
      <c r="I59" s="9">
        <f t="shared" si="14"/>
        <v>0</v>
      </c>
      <c r="K59" s="3"/>
    </row>
    <row r="60" spans="1:11" x14ac:dyDescent="0.25">
      <c r="A60" s="4" t="s">
        <v>7</v>
      </c>
      <c r="B60" s="6" t="s">
        <v>4</v>
      </c>
      <c r="C60" s="6">
        <v>1</v>
      </c>
      <c r="D60" s="17">
        <f>D58</f>
        <v>106698</v>
      </c>
      <c r="E60" s="19">
        <v>3.0939999999999999E-2</v>
      </c>
      <c r="F60" s="9">
        <f t="shared" ref="F60" si="15">ROUND(D60*E60,2)</f>
        <v>3301.24</v>
      </c>
      <c r="G60" s="9">
        <v>23</v>
      </c>
      <c r="H60" s="9">
        <f t="shared" si="13"/>
        <v>759.29</v>
      </c>
      <c r="I60" s="9">
        <f t="shared" si="14"/>
        <v>4060.5299999999997</v>
      </c>
      <c r="K60" s="3"/>
    </row>
    <row r="61" spans="1:11" x14ac:dyDescent="0.25">
      <c r="A61" s="4" t="s">
        <v>15</v>
      </c>
      <c r="B61" s="6" t="s">
        <v>26</v>
      </c>
      <c r="C61" s="6">
        <f>C59</f>
        <v>1</v>
      </c>
      <c r="D61" s="9">
        <f>D59</f>
        <v>12</v>
      </c>
      <c r="E61" s="19">
        <v>161.01</v>
      </c>
      <c r="F61" s="9">
        <f>ROUND(C61*D61*E61,2)</f>
        <v>1932.12</v>
      </c>
      <c r="G61" s="9">
        <v>23</v>
      </c>
      <c r="H61" s="9">
        <f t="shared" si="13"/>
        <v>444.39</v>
      </c>
      <c r="I61" s="9">
        <f t="shared" si="14"/>
        <v>2376.5099999999998</v>
      </c>
      <c r="J61" s="34"/>
      <c r="K61" s="3"/>
    </row>
    <row r="62" spans="1:11" x14ac:dyDescent="0.25">
      <c r="A62" s="1"/>
      <c r="B62" s="1"/>
      <c r="C62" s="1"/>
      <c r="D62" s="1"/>
      <c r="E62" s="1"/>
      <c r="F62" s="15"/>
      <c r="G62" s="51" t="s">
        <v>9</v>
      </c>
      <c r="H62" s="51">
        <f>SUM(H58:H61)</f>
        <v>1292.52</v>
      </c>
      <c r="I62" s="22">
        <f>SUM(I58:I61)</f>
        <v>6912.1299999999992</v>
      </c>
      <c r="J62" s="34"/>
      <c r="K62" s="3"/>
    </row>
    <row r="63" spans="1:11" x14ac:dyDescent="0.25">
      <c r="A63" s="1"/>
      <c r="B63" s="1"/>
      <c r="C63" s="1"/>
      <c r="D63" s="1"/>
      <c r="E63" s="1"/>
      <c r="F63" s="15"/>
      <c r="G63" s="20"/>
      <c r="H63" s="20"/>
      <c r="I63" s="20"/>
      <c r="J63" s="34"/>
      <c r="K63" s="3"/>
    </row>
    <row r="64" spans="1:11" x14ac:dyDescent="0.25">
      <c r="A64" s="1">
        <v>4</v>
      </c>
      <c r="B64" s="1"/>
      <c r="C64" s="1"/>
      <c r="D64" s="1"/>
      <c r="E64" s="1"/>
      <c r="F64" s="15"/>
      <c r="G64" s="16"/>
      <c r="H64" s="16" t="s">
        <v>19</v>
      </c>
      <c r="I64" s="16"/>
      <c r="J64" s="34"/>
      <c r="K64" s="3"/>
    </row>
    <row r="65" spans="1:11" ht="36" x14ac:dyDescent="0.25">
      <c r="A65" s="4" t="s">
        <v>34</v>
      </c>
      <c r="B65" s="4" t="s">
        <v>0</v>
      </c>
      <c r="C65" s="5" t="s">
        <v>27</v>
      </c>
      <c r="D65" s="53" t="s">
        <v>44</v>
      </c>
      <c r="E65" s="4" t="s">
        <v>35</v>
      </c>
      <c r="F65" s="29" t="s">
        <v>32</v>
      </c>
      <c r="G65" s="29" t="s">
        <v>29</v>
      </c>
      <c r="H65" s="29" t="s">
        <v>30</v>
      </c>
      <c r="I65" s="29" t="s">
        <v>31</v>
      </c>
      <c r="J65" s="34"/>
      <c r="K65" s="3"/>
    </row>
    <row r="66" spans="1:11" x14ac:dyDescent="0.25">
      <c r="A66" s="4" t="s">
        <v>45</v>
      </c>
      <c r="B66" s="6" t="s">
        <v>4</v>
      </c>
      <c r="C66" s="6">
        <v>1</v>
      </c>
      <c r="D66" s="17">
        <v>431317</v>
      </c>
      <c r="E66" s="10">
        <f>F14</f>
        <v>0</v>
      </c>
      <c r="F66" s="9">
        <f>ROUND(D66*E66,2)</f>
        <v>0</v>
      </c>
      <c r="G66" s="9">
        <v>23</v>
      </c>
      <c r="H66" s="9">
        <f t="shared" ref="H66:H69" si="16">ROUND(F66*0.23,2)</f>
        <v>0</v>
      </c>
      <c r="I66" s="9">
        <f t="shared" ref="I66:I69" si="17">F66+H66</f>
        <v>0</v>
      </c>
      <c r="J66" s="34"/>
      <c r="K66" s="3"/>
    </row>
    <row r="67" spans="1:11" x14ac:dyDescent="0.25">
      <c r="A67" s="4" t="s">
        <v>5</v>
      </c>
      <c r="B67" s="6" t="s">
        <v>26</v>
      </c>
      <c r="C67" s="6">
        <v>10</v>
      </c>
      <c r="D67" s="9">
        <v>12</v>
      </c>
      <c r="E67" s="18"/>
      <c r="F67" s="9">
        <f>ROUND(C67*D67*E67,2)</f>
        <v>0</v>
      </c>
      <c r="G67" s="9">
        <v>23</v>
      </c>
      <c r="H67" s="9">
        <f t="shared" si="16"/>
        <v>0</v>
      </c>
      <c r="I67" s="9">
        <f t="shared" si="17"/>
        <v>0</v>
      </c>
      <c r="J67" s="34"/>
      <c r="K67" s="3"/>
    </row>
    <row r="68" spans="1:11" x14ac:dyDescent="0.25">
      <c r="A68" s="4" t="s">
        <v>7</v>
      </c>
      <c r="B68" s="6" t="s">
        <v>4</v>
      </c>
      <c r="C68" s="6">
        <v>1</v>
      </c>
      <c r="D68" s="17">
        <f>D66</f>
        <v>431317</v>
      </c>
      <c r="E68" s="19">
        <v>3.2390000000000002E-2</v>
      </c>
      <c r="F68" s="9">
        <f t="shared" ref="F68" si="18">ROUND(D68*E68,2)</f>
        <v>13970.36</v>
      </c>
      <c r="G68" s="9">
        <v>23</v>
      </c>
      <c r="H68" s="9">
        <f t="shared" si="16"/>
        <v>3213.18</v>
      </c>
      <c r="I68" s="9">
        <f t="shared" si="17"/>
        <v>17183.54</v>
      </c>
      <c r="J68" s="34"/>
      <c r="K68" s="3"/>
    </row>
    <row r="69" spans="1:11" x14ac:dyDescent="0.25">
      <c r="A69" s="4" t="s">
        <v>15</v>
      </c>
      <c r="B69" s="6" t="s">
        <v>26</v>
      </c>
      <c r="C69" s="6">
        <f>C67</f>
        <v>10</v>
      </c>
      <c r="D69" s="9">
        <f>D67</f>
        <v>12</v>
      </c>
      <c r="E69" s="19">
        <v>29.09</v>
      </c>
      <c r="F69" s="9">
        <f>ROUND(C69*D69*E69,2)</f>
        <v>3490.8</v>
      </c>
      <c r="G69" s="9">
        <v>23</v>
      </c>
      <c r="H69" s="9">
        <f t="shared" si="16"/>
        <v>802.88</v>
      </c>
      <c r="I69" s="9">
        <f t="shared" si="17"/>
        <v>4293.68</v>
      </c>
      <c r="J69" s="34"/>
      <c r="K69" s="3"/>
    </row>
    <row r="70" spans="1:11" x14ac:dyDescent="0.25">
      <c r="A70" s="1"/>
      <c r="B70" s="1"/>
      <c r="C70" s="1"/>
      <c r="D70" s="1"/>
      <c r="E70" s="1"/>
      <c r="F70" s="15"/>
      <c r="G70" s="51" t="s">
        <v>9</v>
      </c>
      <c r="H70" s="51">
        <f>SUM(H66:H69)</f>
        <v>4016.06</v>
      </c>
      <c r="I70" s="22">
        <f>SUM(I66:I69)</f>
        <v>21477.22</v>
      </c>
      <c r="J70" s="34"/>
      <c r="K70" s="3"/>
    </row>
    <row r="71" spans="1:11" x14ac:dyDescent="0.25">
      <c r="A71" s="1"/>
      <c r="B71" s="1"/>
      <c r="C71" s="1"/>
      <c r="D71" s="1"/>
      <c r="E71" s="1"/>
      <c r="F71" s="15"/>
      <c r="G71" s="20"/>
      <c r="H71" s="20"/>
      <c r="I71" s="20"/>
      <c r="J71" s="34"/>
      <c r="K71" s="3"/>
    </row>
    <row r="72" spans="1:11" x14ac:dyDescent="0.25">
      <c r="K72" s="3"/>
    </row>
    <row r="73" spans="1:11" x14ac:dyDescent="0.25">
      <c r="K73" s="3"/>
    </row>
    <row r="74" spans="1:11" x14ac:dyDescent="0.25">
      <c r="A74" s="27" t="s">
        <v>22</v>
      </c>
      <c r="B74" s="28">
        <f>C20+C51+C59+C67</f>
        <v>15</v>
      </c>
      <c r="C74" s="49"/>
      <c r="D74" s="49"/>
      <c r="E74" s="35"/>
      <c r="F74" s="39"/>
      <c r="G74" s="28" t="s">
        <v>21</v>
      </c>
      <c r="H74" s="28"/>
      <c r="I74" s="36">
        <f>I30+I54+I62+I70</f>
        <v>84133.72</v>
      </c>
      <c r="K74" s="3"/>
    </row>
    <row r="75" spans="1:11" x14ac:dyDescent="0.25">
      <c r="A75" s="27" t="s">
        <v>23</v>
      </c>
      <c r="B75" s="37">
        <f>D19+D50+D58+D66</f>
        <v>1597808</v>
      </c>
      <c r="C75" s="37"/>
      <c r="D75" s="28"/>
      <c r="E75" s="35"/>
      <c r="F75" s="35"/>
      <c r="G75" s="28" t="s">
        <v>24</v>
      </c>
      <c r="H75" s="28"/>
      <c r="I75" s="38">
        <f>I74/1.23</f>
        <v>68401.398373983742</v>
      </c>
      <c r="K75" s="3"/>
    </row>
    <row r="76" spans="1:11" ht="36.75" customHeight="1" x14ac:dyDescent="0.25">
      <c r="A76" s="46" t="s">
        <v>28</v>
      </c>
      <c r="B76" s="37">
        <f>D22</f>
        <v>4020840</v>
      </c>
      <c r="C76" s="35"/>
      <c r="D76" s="35"/>
      <c r="E76" s="35"/>
      <c r="F76" s="35"/>
      <c r="G76" s="42"/>
      <c r="H76" s="42"/>
      <c r="I76" s="43"/>
      <c r="J76" s="45"/>
      <c r="K76" s="3"/>
    </row>
    <row r="77" spans="1:11" x14ac:dyDescent="0.25">
      <c r="A77" s="35"/>
      <c r="B77" s="35"/>
      <c r="C77" s="35"/>
      <c r="D77" s="35"/>
      <c r="E77" s="35"/>
      <c r="F77" s="35"/>
      <c r="G77" s="42"/>
      <c r="H77" s="42"/>
      <c r="I77" s="45"/>
      <c r="J77" s="45"/>
      <c r="K77" s="3"/>
    </row>
    <row r="78" spans="1:11" x14ac:dyDescent="0.25">
      <c r="A78" s="28"/>
      <c r="B78" s="44"/>
      <c r="C78" s="38"/>
      <c r="G78" s="42"/>
      <c r="H78" s="42"/>
      <c r="I78" s="45"/>
      <c r="K78" s="3"/>
    </row>
    <row r="79" spans="1:11" ht="15.75" customHeight="1" x14ac:dyDescent="0.25">
      <c r="A79" s="70" t="s">
        <v>38</v>
      </c>
      <c r="B79" s="70"/>
      <c r="C79" s="70"/>
      <c r="D79" s="70"/>
      <c r="E79" s="70"/>
      <c r="F79" s="70"/>
      <c r="G79" s="70"/>
      <c r="H79" s="70"/>
      <c r="I79" s="70"/>
      <c r="K79" s="3"/>
    </row>
    <row r="80" spans="1:11" ht="15" customHeight="1" x14ac:dyDescent="0.25">
      <c r="A80" s="70"/>
      <c r="B80" s="70"/>
      <c r="C80" s="70"/>
      <c r="D80" s="70"/>
      <c r="E80" s="70"/>
      <c r="F80" s="70"/>
      <c r="G80" s="70"/>
      <c r="H80" s="70"/>
      <c r="I80" s="70"/>
      <c r="K80" s="3"/>
    </row>
    <row r="81" spans="1:9" ht="15" customHeight="1" x14ac:dyDescent="0.25">
      <c r="A81" s="70"/>
      <c r="B81" s="70"/>
      <c r="C81" s="70"/>
      <c r="D81" s="70"/>
      <c r="E81" s="70"/>
      <c r="F81" s="70"/>
      <c r="G81" s="70"/>
      <c r="H81" s="70"/>
      <c r="I81" s="70"/>
    </row>
    <row r="82" spans="1:9" ht="15" customHeight="1" x14ac:dyDescent="0.25">
      <c r="A82" s="70"/>
      <c r="B82" s="70"/>
      <c r="C82" s="70"/>
      <c r="D82" s="70"/>
      <c r="E82" s="70"/>
      <c r="F82" s="70"/>
      <c r="G82" s="70"/>
      <c r="H82" s="70"/>
      <c r="I82" s="70"/>
    </row>
  </sheetData>
  <mergeCells count="3">
    <mergeCell ref="A10:F10"/>
    <mergeCell ref="A13:I13"/>
    <mergeCell ref="A79:I8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2019-05-17T14:52:37Z</dcterms:modified>
</cp:coreProperties>
</file>